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555" windowWidth="18255" windowHeight="1144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70" i="1"/>
  <c r="E69"/>
  <c r="D69"/>
  <c r="C69"/>
  <c r="F69" s="1"/>
  <c r="F68"/>
  <c r="F67"/>
  <c r="F66"/>
  <c r="E66"/>
  <c r="E65"/>
  <c r="D65"/>
  <c r="C65"/>
  <c r="F65" s="1"/>
  <c r="F64"/>
  <c r="E63"/>
  <c r="D63"/>
  <c r="F63" s="1"/>
  <c r="C63"/>
  <c r="E62"/>
  <c r="D62"/>
  <c r="E61"/>
  <c r="D61"/>
  <c r="F60"/>
  <c r="F59"/>
  <c r="E58"/>
  <c r="D58"/>
  <c r="C58"/>
  <c r="F58" s="1"/>
  <c r="F57"/>
  <c r="F56"/>
  <c r="F55"/>
  <c r="E55"/>
  <c r="D55"/>
  <c r="C55"/>
  <c r="F54"/>
  <c r="F53"/>
  <c r="F52"/>
  <c r="F51"/>
  <c r="F50"/>
  <c r="E50"/>
  <c r="F49"/>
  <c r="E48"/>
  <c r="D48"/>
  <c r="C48"/>
  <c r="F48" s="1"/>
  <c r="F47"/>
  <c r="F46"/>
  <c r="F45"/>
  <c r="D44"/>
  <c r="F44" s="1"/>
  <c r="F43"/>
  <c r="E42"/>
  <c r="D42"/>
  <c r="C42"/>
  <c r="E41"/>
  <c r="D41"/>
  <c r="C41"/>
  <c r="F41" s="1"/>
  <c r="F40"/>
  <c r="F39"/>
  <c r="E38"/>
  <c r="D38"/>
  <c r="C38"/>
  <c r="F38" s="1"/>
  <c r="C37"/>
  <c r="F37" s="1"/>
  <c r="C36"/>
  <c r="F36" s="1"/>
  <c r="E35"/>
  <c r="D35"/>
  <c r="C35"/>
  <c r="F35" s="1"/>
  <c r="D34"/>
  <c r="F34" s="1"/>
  <c r="F33"/>
  <c r="E32"/>
  <c r="D32"/>
  <c r="C32"/>
  <c r="F32" s="1"/>
  <c r="F31"/>
  <c r="F30"/>
  <c r="E29"/>
  <c r="D29"/>
  <c r="C29"/>
  <c r="F29" s="1"/>
  <c r="F28"/>
  <c r="F27"/>
  <c r="F26"/>
  <c r="F25"/>
  <c r="E24"/>
  <c r="D24"/>
  <c r="C24"/>
  <c r="F24" s="1"/>
  <c r="D23"/>
  <c r="F23" s="1"/>
  <c r="E22"/>
  <c r="C22"/>
  <c r="F21"/>
  <c r="F20"/>
  <c r="F19"/>
  <c r="F18"/>
  <c r="F17"/>
  <c r="F16"/>
  <c r="E15"/>
  <c r="F15" s="1"/>
  <c r="F14"/>
  <c r="F13"/>
  <c r="F12"/>
  <c r="E12"/>
  <c r="E11"/>
  <c r="D11"/>
  <c r="C11"/>
  <c r="F11" s="1"/>
  <c r="E10"/>
  <c r="C10"/>
  <c r="E9"/>
  <c r="C9"/>
  <c r="E8"/>
  <c r="C8"/>
  <c r="E7"/>
  <c r="E6"/>
  <c r="F42" l="1"/>
  <c r="C62"/>
  <c r="D22"/>
  <c r="D10" s="1"/>
  <c r="D9" s="1"/>
  <c r="D8" s="1"/>
  <c r="D7" s="1"/>
  <c r="D6" s="1"/>
  <c r="F9" l="1"/>
  <c r="F8"/>
  <c r="F62"/>
  <c r="C61"/>
  <c r="F10"/>
  <c r="F22"/>
  <c r="C7" l="1"/>
  <c r="F61"/>
  <c r="C6" l="1"/>
  <c r="F6" s="1"/>
  <c r="F7"/>
</calcChain>
</file>

<file path=xl/sharedStrings.xml><?xml version="1.0" encoding="utf-8"?>
<sst xmlns="http://schemas.openxmlformats.org/spreadsheetml/2006/main" count="148" uniqueCount="143">
  <si>
    <t>ENTIDAD:</t>
  </si>
  <si>
    <t xml:space="preserve">PERSONERIA MUNICIPAL DE ITAGÜÍ </t>
  </si>
  <si>
    <t>JEFE DE LA ENTIDAD:</t>
  </si>
  <si>
    <t>BLANCA IRENE ECHAVARRÍA LOTERO</t>
  </si>
  <si>
    <t xml:space="preserve"> </t>
  </si>
  <si>
    <t>PERIODO RENDIDO</t>
  </si>
  <si>
    <t>AÑO</t>
  </si>
  <si>
    <t>DESCRIPCION</t>
  </si>
  <si>
    <t>APROPIAC.</t>
  </si>
  <si>
    <t>CRÉDITOS</t>
  </si>
  <si>
    <t>CONTRA-</t>
  </si>
  <si>
    <t>APROPIACI.</t>
  </si>
  <si>
    <t>INICIAL</t>
  </si>
  <si>
    <t>CREDITOS</t>
  </si>
  <si>
    <t>DEFINITIVA</t>
  </si>
  <si>
    <t>16</t>
  </si>
  <si>
    <t>GASTOS GENERALES</t>
  </si>
  <si>
    <t>1601</t>
  </si>
  <si>
    <t>GASTOS DE FUNCIONAMIENTO</t>
  </si>
  <si>
    <t>160101</t>
  </si>
  <si>
    <t>GASTOS DE ADMINISTRACION</t>
  </si>
  <si>
    <t>16010101</t>
  </si>
  <si>
    <t>GASTOS DE OPERACION</t>
  </si>
  <si>
    <t>1601010101</t>
  </si>
  <si>
    <t>SERVICIOS PERSONALES</t>
  </si>
  <si>
    <t>160101010101</t>
  </si>
  <si>
    <t>SERVICIOS PERSONALES ASOCIADOS A LA NOMINA</t>
  </si>
  <si>
    <t>16010101010101  01</t>
  </si>
  <si>
    <t>SUELDOS DEL PERSONAL</t>
  </si>
  <si>
    <t>16010101010103  01</t>
  </si>
  <si>
    <t>HORAS EXTRAS Y FESTIVOS</t>
  </si>
  <si>
    <t>16010101010113  01</t>
  </si>
  <si>
    <t>PRIMA DE VACACIONES</t>
  </si>
  <si>
    <t>16010101010114  01</t>
  </si>
  <si>
    <t>PRIMA DE NAVIDAD</t>
  </si>
  <si>
    <t>16010101010118  01</t>
  </si>
  <si>
    <t>VACACIONES</t>
  </si>
  <si>
    <t>16010101010123  01</t>
  </si>
  <si>
    <t>AUXILIO DE TRANSPORTE</t>
  </si>
  <si>
    <t>16010101010131  01</t>
  </si>
  <si>
    <t>DOTACION Y SUMINISTRO A TRABAJADORES</t>
  </si>
  <si>
    <t>16010101010150  01</t>
  </si>
  <si>
    <t>BONIFICACION SERVICIOS PRESTADOS</t>
  </si>
  <si>
    <t>16010101010152  01</t>
  </si>
  <si>
    <t>PRIMA DE SERVICIOS</t>
  </si>
  <si>
    <t>16010101010160  01</t>
  </si>
  <si>
    <t>SUBSIDIO DE ALIMENTACION</t>
  </si>
  <si>
    <t>160101010102</t>
  </si>
  <si>
    <t>SERVICIOS PERSONALES INDIRECTOS</t>
  </si>
  <si>
    <t>16010101010206  01</t>
  </si>
  <si>
    <t>REMUNERACION SERVICIOS TECNICOS</t>
  </si>
  <si>
    <t>160101010103</t>
  </si>
  <si>
    <t>CONTRIBUCIONES INHERENTES A LA NOMINA SECTOR PRIVADO</t>
  </si>
  <si>
    <t>16010101010335  01</t>
  </si>
  <si>
    <t>APORTES A CAJA DE COMPENSACION FAMILIAR</t>
  </si>
  <si>
    <t>16010101010337  01</t>
  </si>
  <si>
    <t>APORTES A SEGURIDAD SOCIAL - SALUD -</t>
  </si>
  <si>
    <t>16010101010344  01</t>
  </si>
  <si>
    <t>RIESGOS PROFESIONALES</t>
  </si>
  <si>
    <t>16010101010367  01</t>
  </si>
  <si>
    <t>COTIZA ENTIDADES ADMINISTRAREGIMEN PRIMA MEDI</t>
  </si>
  <si>
    <t>160101010104</t>
  </si>
  <si>
    <t>CONTRIBUCIONES INHERENTES A LA NOMINA SECTOR PUBLICO</t>
  </si>
  <si>
    <t>16010101010436  01</t>
  </si>
  <si>
    <t>APORTES ICBF</t>
  </si>
  <si>
    <t>16010101010438  01</t>
  </si>
  <si>
    <t>APORTES AL SENA</t>
  </si>
  <si>
    <t>160101010130</t>
  </si>
  <si>
    <t>CAPACITACION, BIENESTAR SOCIAL Y ESTIMULOS</t>
  </si>
  <si>
    <t>16010101013001  01</t>
  </si>
  <si>
    <t>CAPACITACION Y ESTIMULOS</t>
  </si>
  <si>
    <t>16010101013002  01</t>
  </si>
  <si>
    <t>BIENESTAR SOCIAL</t>
  </si>
  <si>
    <t>160101010154</t>
  </si>
  <si>
    <t>APORTES A ESCUELAS INDUSTRIALES, INSTITUTOS TECNICOS Y ESAP</t>
  </si>
  <si>
    <t>16010101015401  01</t>
  </si>
  <si>
    <t>ESCUELAS INDUSTRIALES E INSTITUTOS TECNICOS</t>
  </si>
  <si>
    <t>16010101015402  01</t>
  </si>
  <si>
    <t>ESAP</t>
  </si>
  <si>
    <t>160101010190</t>
  </si>
  <si>
    <t>OTRAS PRESTACIONES SOCIALES</t>
  </si>
  <si>
    <t>16010101019003  01</t>
  </si>
  <si>
    <t>INCENTIVO POR ANTIGUEDAD</t>
  </si>
  <si>
    <t>16010101019004  01</t>
  </si>
  <si>
    <t>BONIFICACION ESPECIAL DE RECREACION</t>
  </si>
  <si>
    <t>1601010102</t>
  </si>
  <si>
    <t>160101010201</t>
  </si>
  <si>
    <t>ADQUISICION DE BIENES</t>
  </si>
  <si>
    <t>16010101020102  01</t>
  </si>
  <si>
    <t>ADQUISICIÓN EQUIPO DE COMPUTO</t>
  </si>
  <si>
    <t>16010101020105  01</t>
  </si>
  <si>
    <t>MUEBLES Y ENSERES</t>
  </si>
  <si>
    <t>16010101020107  01</t>
  </si>
  <si>
    <t>ADQUISICION DE LICENCIAS</t>
  </si>
  <si>
    <t>16010101020117  01</t>
  </si>
  <si>
    <t>MATERIALES Y SUMINISTROS</t>
  </si>
  <si>
    <t>16010101020184  01</t>
  </si>
  <si>
    <t>COMBUSTIBLES Y LUBRICANTES</t>
  </si>
  <si>
    <t>160101010202</t>
  </si>
  <si>
    <t>ADQUISICION DE SERVICIOS</t>
  </si>
  <si>
    <t>16010101020218  01</t>
  </si>
  <si>
    <t>MANTENIMIENTO</t>
  </si>
  <si>
    <t>16010101020222  01</t>
  </si>
  <si>
    <t>VIATICOS Y GASTOS DE VIAJE</t>
  </si>
  <si>
    <t>16010101020223  01</t>
  </si>
  <si>
    <t>PUBLICIDAD Y PROPAGANDA</t>
  </si>
  <si>
    <t>16010101020224  01</t>
  </si>
  <si>
    <t>IMPRESOS Y PUBLICACIONES SUSCRIPCIONES Y AFILIACIONES</t>
  </si>
  <si>
    <t>16010101020226  01</t>
  </si>
  <si>
    <t>COMUNICACIONES Y TRANSPORTE</t>
  </si>
  <si>
    <t>16010101020227  01</t>
  </si>
  <si>
    <t>SEGUROS</t>
  </si>
  <si>
    <t>160101010220</t>
  </si>
  <si>
    <t>SERVICIOS PUBLICOS</t>
  </si>
  <si>
    <t>16010101022004  01</t>
  </si>
  <si>
    <t>CELULAR</t>
  </si>
  <si>
    <t>16010101022005  01</t>
  </si>
  <si>
    <t>INTERNET</t>
  </si>
  <si>
    <t>160101010290</t>
  </si>
  <si>
    <t>OTROS GASTOS GENERALES</t>
  </si>
  <si>
    <t>16010101029002  01</t>
  </si>
  <si>
    <t>ATENCION Y REPRESENTACION</t>
  </si>
  <si>
    <t>16010101029011  01</t>
  </si>
  <si>
    <t>FORMACION CIUDADANA</t>
  </si>
  <si>
    <t>16010103</t>
  </si>
  <si>
    <t>TRANSFERENCIAS</t>
  </si>
  <si>
    <t>1601010301</t>
  </si>
  <si>
    <t>TRANSFERENCIAS CORRIENTES</t>
  </si>
  <si>
    <t>160101030103</t>
  </si>
  <si>
    <t>OTRAS TRANSFERENCIAS CORRIENTES</t>
  </si>
  <si>
    <t>16010103010303  01</t>
  </si>
  <si>
    <t>SENTENCIAS FALLOS Y CONCILIACIONES</t>
  </si>
  <si>
    <t>160101030124</t>
  </si>
  <si>
    <t>TRANSFERENCIAS DE PREVISION Y SEGURIDAD SOCIAL - CESANTIAS</t>
  </si>
  <si>
    <t>16010103012401  01</t>
  </si>
  <si>
    <t>CESANTIAS ANTICIPADAS</t>
  </si>
  <si>
    <t>16010103012402  01</t>
  </si>
  <si>
    <t>CESANTIAS DEFINITIVAS</t>
  </si>
  <si>
    <t>16010103012403  01</t>
  </si>
  <si>
    <t>INTERESES A LAS CESANTIAS</t>
  </si>
  <si>
    <t>160101030129</t>
  </si>
  <si>
    <t>INDEMNIZACIONES</t>
  </si>
  <si>
    <t>16010103012901  01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</si>
</sst>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7"/>
      <color theme="1" tint="0.34998626667073579"/>
      <name val="Arial"/>
      <family val="2"/>
    </font>
    <font>
      <sz val="7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/>
    <xf numFmtId="0" fontId="2" fillId="0" borderId="2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4" xfId="0" applyFont="1" applyFill="1" applyBorder="1"/>
    <xf numFmtId="0" fontId="2" fillId="0" borderId="5" xfId="0" applyFont="1" applyFill="1" applyBorder="1"/>
    <xf numFmtId="0" fontId="1" fillId="0" borderId="6" xfId="0" applyFont="1" applyFill="1" applyBorder="1" applyAlignment="1"/>
    <xf numFmtId="0" fontId="2" fillId="0" borderId="7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left"/>
    </xf>
    <xf numFmtId="3" fontId="2" fillId="0" borderId="9" xfId="0" applyNumberFormat="1" applyFont="1" applyFill="1" applyBorder="1"/>
    <xf numFmtId="0" fontId="2" fillId="0" borderId="0" xfId="0" applyFont="1" applyFill="1" applyBorder="1"/>
    <xf numFmtId="0" fontId="1" fillId="0" borderId="10" xfId="0" applyFont="1" applyFill="1" applyBorder="1" applyAlignment="1"/>
    <xf numFmtId="0" fontId="2" fillId="0" borderId="11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2" fillId="0" borderId="9" xfId="0" applyFont="1" applyFill="1" applyBorder="1"/>
    <xf numFmtId="3" fontId="2" fillId="0" borderId="0" xfId="0" applyNumberFormat="1" applyFont="1" applyFill="1" applyBorder="1"/>
    <xf numFmtId="0" fontId="3" fillId="0" borderId="14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3" fillId="0" borderId="15" xfId="0" applyFont="1" applyFill="1" applyBorder="1"/>
    <xf numFmtId="0" fontId="1" fillId="0" borderId="16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/>
    <xf numFmtId="49" fontId="4" fillId="0" borderId="7" xfId="0" applyNumberFormat="1" applyFont="1" applyFill="1" applyBorder="1" applyAlignment="1" applyProtection="1">
      <alignment vertical="center" wrapText="1"/>
    </xf>
    <xf numFmtId="0" fontId="5" fillId="0" borderId="7" xfId="0" applyFont="1" applyFill="1" applyBorder="1" applyAlignment="1">
      <alignment wrapText="1"/>
    </xf>
    <xf numFmtId="3" fontId="5" fillId="0" borderId="7" xfId="0" applyNumberFormat="1" applyFont="1" applyFill="1" applyBorder="1"/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/>
    <xf numFmtId="3" fontId="5" fillId="0" borderId="7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left" wrapText="1"/>
    </xf>
    <xf numFmtId="49" fontId="4" fillId="2" borderId="7" xfId="0" applyNumberFormat="1" applyFont="1" applyFill="1" applyBorder="1" applyAlignment="1" applyProtection="1">
      <alignment vertical="center" wrapText="1"/>
    </xf>
    <xf numFmtId="0" fontId="4" fillId="2" borderId="7" xfId="0" applyFont="1" applyFill="1" applyBorder="1" applyAlignment="1">
      <alignment wrapText="1"/>
    </xf>
    <xf numFmtId="3" fontId="4" fillId="2" borderId="7" xfId="0" applyNumberFormat="1" applyFont="1" applyFill="1" applyBorder="1"/>
    <xf numFmtId="0" fontId="4" fillId="2" borderId="7" xfId="0" applyFont="1" applyFill="1" applyBorder="1"/>
    <xf numFmtId="49" fontId="5" fillId="0" borderId="7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tabSelected="1" workbookViewId="0">
      <selection sqref="A1:XFD1048576"/>
    </sheetView>
  </sheetViews>
  <sheetFormatPr baseColWidth="10" defaultRowHeight="15"/>
  <cols>
    <col min="1" max="1" width="18.140625" bestFit="1" customWidth="1"/>
  </cols>
  <sheetData>
    <row r="1" spans="1:6">
      <c r="A1" s="1" t="s">
        <v>0</v>
      </c>
      <c r="B1" s="2" t="s">
        <v>1</v>
      </c>
      <c r="C1" s="2"/>
      <c r="D1" s="3"/>
      <c r="E1" s="4"/>
      <c r="F1" s="5"/>
    </row>
    <row r="2" spans="1:6">
      <c r="A2" s="6" t="s">
        <v>2</v>
      </c>
      <c r="B2" s="7" t="s">
        <v>3</v>
      </c>
      <c r="C2" s="7"/>
      <c r="D2" s="8"/>
      <c r="E2" s="9" t="s">
        <v>4</v>
      </c>
      <c r="F2" s="10"/>
    </row>
    <row r="3" spans="1:6" ht="15.75" thickBot="1">
      <c r="A3" s="11" t="s">
        <v>5</v>
      </c>
      <c r="B3" s="12" t="s">
        <v>4</v>
      </c>
      <c r="C3" s="13" t="s">
        <v>6</v>
      </c>
      <c r="D3" s="14">
        <v>2014</v>
      </c>
      <c r="E3" s="15" t="s">
        <v>4</v>
      </c>
      <c r="F3" s="16" t="s">
        <v>4</v>
      </c>
    </row>
    <row r="4" spans="1:6">
      <c r="A4" s="17"/>
      <c r="B4" s="18" t="s">
        <v>7</v>
      </c>
      <c r="C4" s="19" t="s">
        <v>8</v>
      </c>
      <c r="D4" s="20" t="s">
        <v>9</v>
      </c>
      <c r="E4" s="19" t="s">
        <v>10</v>
      </c>
      <c r="F4" s="19" t="s">
        <v>11</v>
      </c>
    </row>
    <row r="5" spans="1:6" ht="15.75" thickBot="1">
      <c r="A5" s="21"/>
      <c r="B5" s="22"/>
      <c r="C5" s="19" t="s">
        <v>12</v>
      </c>
      <c r="D5" s="20"/>
      <c r="E5" s="19" t="s">
        <v>13</v>
      </c>
      <c r="F5" s="19" t="s">
        <v>14</v>
      </c>
    </row>
    <row r="6" spans="1:6" ht="22.5">
      <c r="A6" s="23" t="s">
        <v>15</v>
      </c>
      <c r="B6" s="24" t="s">
        <v>16</v>
      </c>
      <c r="C6" s="25">
        <f>C7</f>
        <v>2143299478</v>
      </c>
      <c r="D6" s="25">
        <f>D7</f>
        <v>157887000</v>
      </c>
      <c r="E6" s="25">
        <f>E7</f>
        <v>157887000</v>
      </c>
      <c r="F6" s="26">
        <f>C6+D6-E6</f>
        <v>2143299478</v>
      </c>
    </row>
    <row r="7" spans="1:6" ht="34.5">
      <c r="A7" s="27" t="s">
        <v>17</v>
      </c>
      <c r="B7" s="28" t="s">
        <v>18</v>
      </c>
      <c r="C7" s="29">
        <f>C8+C61</f>
        <v>2143299478</v>
      </c>
      <c r="D7" s="29">
        <f>D8+D61</f>
        <v>157887000</v>
      </c>
      <c r="E7" s="29">
        <f>E8+E61</f>
        <v>157887000</v>
      </c>
      <c r="F7" s="26">
        <f t="shared" ref="F7:F70" si="0">C7+D7-E7</f>
        <v>2143299478</v>
      </c>
    </row>
    <row r="8" spans="1:6" ht="34.5">
      <c r="A8" s="27" t="s">
        <v>19</v>
      </c>
      <c r="B8" s="28" t="s">
        <v>20</v>
      </c>
      <c r="C8" s="29">
        <f>C9</f>
        <v>2018247478</v>
      </c>
      <c r="D8" s="29">
        <f>D9</f>
        <v>157887000</v>
      </c>
      <c r="E8" s="29">
        <f>E9</f>
        <v>120376000</v>
      </c>
      <c r="F8" s="26">
        <f t="shared" si="0"/>
        <v>2055758478</v>
      </c>
    </row>
    <row r="9" spans="1:6" ht="23.25">
      <c r="A9" s="27" t="s">
        <v>21</v>
      </c>
      <c r="B9" s="28" t="s">
        <v>22</v>
      </c>
      <c r="C9" s="29">
        <f>C10+C41</f>
        <v>2018247478</v>
      </c>
      <c r="D9" s="29">
        <f>D10+D41</f>
        <v>157887000</v>
      </c>
      <c r="E9" s="29">
        <f>E10+E41</f>
        <v>120376000</v>
      </c>
      <c r="F9" s="26">
        <f t="shared" si="0"/>
        <v>2055758478</v>
      </c>
    </row>
    <row r="10" spans="1:6" ht="23.25">
      <c r="A10" s="27" t="s">
        <v>23</v>
      </c>
      <c r="B10" s="28" t="s">
        <v>24</v>
      </c>
      <c r="C10" s="29">
        <f>C11+C22+C24+C29+C32+C35+C38</f>
        <v>1683747478</v>
      </c>
      <c r="D10" s="29">
        <f>D11+D22+D24+D29+D32+D35+D38</f>
        <v>55087000</v>
      </c>
      <c r="E10" s="29">
        <f>E11+E22+E24+E29+E32+E35+E38</f>
        <v>98676000</v>
      </c>
      <c r="F10" s="26">
        <f t="shared" si="0"/>
        <v>1640158478</v>
      </c>
    </row>
    <row r="11" spans="1:6" ht="45.75">
      <c r="A11" s="27" t="s">
        <v>25</v>
      </c>
      <c r="B11" s="28" t="s">
        <v>26</v>
      </c>
      <c r="C11" s="29">
        <f>SUM(C12:C21)</f>
        <v>997369478</v>
      </c>
      <c r="D11" s="29">
        <f>SUM(D12:D21)</f>
        <v>2311000</v>
      </c>
      <c r="E11" s="29">
        <f>SUM(E12:E21)</f>
        <v>91100000</v>
      </c>
      <c r="F11" s="26">
        <f t="shared" si="0"/>
        <v>908580478</v>
      </c>
    </row>
    <row r="12" spans="1:6" ht="23.25">
      <c r="A12" s="27" t="s">
        <v>27</v>
      </c>
      <c r="B12" s="30" t="s">
        <v>28</v>
      </c>
      <c r="C12" s="26">
        <v>743964478</v>
      </c>
      <c r="D12" s="31"/>
      <c r="E12" s="31">
        <f>10000000+2600000+6000000+9500000+24000000+13000000+15000000</f>
        <v>80100000</v>
      </c>
      <c r="F12" s="26">
        <f t="shared" si="0"/>
        <v>663864478</v>
      </c>
    </row>
    <row r="13" spans="1:6" ht="34.5">
      <c r="A13" s="27" t="s">
        <v>29</v>
      </c>
      <c r="B13" s="30" t="s">
        <v>30</v>
      </c>
      <c r="C13" s="26">
        <v>6400000</v>
      </c>
      <c r="D13" s="31">
        <v>2000000</v>
      </c>
      <c r="E13" s="31"/>
      <c r="F13" s="26">
        <f t="shared" si="0"/>
        <v>8400000</v>
      </c>
    </row>
    <row r="14" spans="1:6" ht="23.25">
      <c r="A14" s="27" t="s">
        <v>31</v>
      </c>
      <c r="B14" s="30" t="s">
        <v>32</v>
      </c>
      <c r="C14" s="26">
        <v>38910000</v>
      </c>
      <c r="D14" s="31"/>
      <c r="E14" s="31"/>
      <c r="F14" s="26">
        <f t="shared" si="0"/>
        <v>38910000</v>
      </c>
    </row>
    <row r="15" spans="1:6" ht="23.25">
      <c r="A15" s="27" t="s">
        <v>33</v>
      </c>
      <c r="B15" s="30" t="s">
        <v>34</v>
      </c>
      <c r="C15" s="26">
        <v>87240000</v>
      </c>
      <c r="D15" s="31"/>
      <c r="E15" s="31">
        <f>1000000+10000000</f>
        <v>11000000</v>
      </c>
      <c r="F15" s="26">
        <f t="shared" si="0"/>
        <v>76240000</v>
      </c>
    </row>
    <row r="16" spans="1:6">
      <c r="A16" s="27" t="s">
        <v>35</v>
      </c>
      <c r="B16" s="30" t="s">
        <v>36</v>
      </c>
      <c r="C16" s="26">
        <v>57070000</v>
      </c>
      <c r="D16" s="31"/>
      <c r="E16" s="31"/>
      <c r="F16" s="26">
        <f t="shared" si="0"/>
        <v>57070000</v>
      </c>
    </row>
    <row r="17" spans="1:6" ht="23.25">
      <c r="A17" s="27" t="s">
        <v>37</v>
      </c>
      <c r="B17" s="30" t="s">
        <v>38</v>
      </c>
      <c r="C17" s="26">
        <v>880000</v>
      </c>
      <c r="D17" s="31"/>
      <c r="E17" s="31"/>
      <c r="F17" s="26">
        <f t="shared" si="0"/>
        <v>880000</v>
      </c>
    </row>
    <row r="18" spans="1:6" ht="45.75">
      <c r="A18" s="27" t="s">
        <v>39</v>
      </c>
      <c r="B18" s="30" t="s">
        <v>40</v>
      </c>
      <c r="C18" s="26">
        <v>1000000</v>
      </c>
      <c r="D18" s="31"/>
      <c r="E18" s="31"/>
      <c r="F18" s="26">
        <f t="shared" si="0"/>
        <v>1000000</v>
      </c>
    </row>
    <row r="19" spans="1:6" ht="34.5">
      <c r="A19" s="27" t="s">
        <v>41</v>
      </c>
      <c r="B19" s="30" t="s">
        <v>42</v>
      </c>
      <c r="C19" s="26">
        <v>33025000</v>
      </c>
      <c r="D19" s="31"/>
      <c r="E19" s="31"/>
      <c r="F19" s="26">
        <f t="shared" si="0"/>
        <v>33025000</v>
      </c>
    </row>
    <row r="20" spans="1:6" ht="23.25">
      <c r="A20" s="27" t="s">
        <v>43</v>
      </c>
      <c r="B20" s="30" t="s">
        <v>44</v>
      </c>
      <c r="C20" s="26">
        <v>28320000</v>
      </c>
      <c r="D20" s="31">
        <v>300000</v>
      </c>
      <c r="E20" s="31"/>
      <c r="F20" s="26">
        <f t="shared" si="0"/>
        <v>28620000</v>
      </c>
    </row>
    <row r="21" spans="1:6" ht="34.5">
      <c r="A21" s="27" t="s">
        <v>45</v>
      </c>
      <c r="B21" s="30" t="s">
        <v>46</v>
      </c>
      <c r="C21" s="26">
        <v>560000</v>
      </c>
      <c r="D21" s="31">
        <v>11000</v>
      </c>
      <c r="E21" s="31"/>
      <c r="F21" s="26">
        <f t="shared" si="0"/>
        <v>571000</v>
      </c>
    </row>
    <row r="22" spans="1:6" ht="34.5">
      <c r="A22" s="27" t="s">
        <v>47</v>
      </c>
      <c r="B22" s="28" t="s">
        <v>48</v>
      </c>
      <c r="C22" s="32">
        <f>C23</f>
        <v>357696000</v>
      </c>
      <c r="D22" s="32">
        <f>D23</f>
        <v>40376000</v>
      </c>
      <c r="E22" s="32">
        <f>E23</f>
        <v>0</v>
      </c>
      <c r="F22" s="26">
        <f t="shared" si="0"/>
        <v>398072000</v>
      </c>
    </row>
    <row r="23" spans="1:6" ht="34.5">
      <c r="A23" s="27" t="s">
        <v>49</v>
      </c>
      <c r="B23" s="30" t="s">
        <v>50</v>
      </c>
      <c r="C23" s="33">
        <v>357696000</v>
      </c>
      <c r="D23" s="31">
        <f>24576000+2300000+6000000+7500000</f>
        <v>40376000</v>
      </c>
      <c r="E23" s="31"/>
      <c r="F23" s="26">
        <f t="shared" si="0"/>
        <v>398072000</v>
      </c>
    </row>
    <row r="24" spans="1:6" ht="68.25">
      <c r="A24" s="27" t="s">
        <v>51</v>
      </c>
      <c r="B24" s="28" t="s">
        <v>52</v>
      </c>
      <c r="C24" s="32">
        <f>SUM(C25:C28)</f>
        <v>218676000</v>
      </c>
      <c r="D24" s="32">
        <f>SUM(D25:D28)</f>
        <v>0</v>
      </c>
      <c r="E24" s="32">
        <f>SUM(E25:E28)</f>
        <v>2500000</v>
      </c>
      <c r="F24" s="26">
        <f t="shared" si="0"/>
        <v>216176000</v>
      </c>
    </row>
    <row r="25" spans="1:6" ht="45.75">
      <c r="A25" s="27" t="s">
        <v>53</v>
      </c>
      <c r="B25" s="30" t="s">
        <v>54</v>
      </c>
      <c r="C25" s="26">
        <v>40106000</v>
      </c>
      <c r="D25" s="31"/>
      <c r="E25" s="31">
        <v>500000</v>
      </c>
      <c r="F25" s="26">
        <f t="shared" si="0"/>
        <v>39606000</v>
      </c>
    </row>
    <row r="26" spans="1:6" ht="45.75">
      <c r="A26" s="27" t="s">
        <v>55</v>
      </c>
      <c r="B26" s="30" t="s">
        <v>56</v>
      </c>
      <c r="C26" s="26">
        <v>72800000</v>
      </c>
      <c r="D26" s="31"/>
      <c r="E26" s="31">
        <v>1000000</v>
      </c>
      <c r="F26" s="26">
        <f t="shared" si="0"/>
        <v>71800000</v>
      </c>
    </row>
    <row r="27" spans="1:6" ht="34.5">
      <c r="A27" s="27" t="s">
        <v>57</v>
      </c>
      <c r="B27" s="30" t="s">
        <v>58</v>
      </c>
      <c r="C27" s="26">
        <v>3860000</v>
      </c>
      <c r="D27" s="31"/>
      <c r="E27" s="31"/>
      <c r="F27" s="26">
        <f t="shared" si="0"/>
        <v>3860000</v>
      </c>
    </row>
    <row r="28" spans="1:6" ht="57">
      <c r="A28" s="27" t="s">
        <v>59</v>
      </c>
      <c r="B28" s="30" t="s">
        <v>60</v>
      </c>
      <c r="C28" s="26">
        <v>101910000</v>
      </c>
      <c r="D28" s="31"/>
      <c r="E28" s="31">
        <v>1000000</v>
      </c>
      <c r="F28" s="26">
        <f t="shared" si="0"/>
        <v>100910000</v>
      </c>
    </row>
    <row r="29" spans="1:6" ht="68.25">
      <c r="A29" s="27" t="s">
        <v>61</v>
      </c>
      <c r="B29" s="28" t="s">
        <v>62</v>
      </c>
      <c r="C29" s="32">
        <f>SUM(C30:C31)</f>
        <v>35094000</v>
      </c>
      <c r="D29" s="32">
        <f>SUM(D30:D31)</f>
        <v>0</v>
      </c>
      <c r="E29" s="32">
        <f>SUM(E30:E31)</f>
        <v>500000</v>
      </c>
      <c r="F29" s="26">
        <f t="shared" si="0"/>
        <v>34594000</v>
      </c>
    </row>
    <row r="30" spans="1:6">
      <c r="A30" s="27" t="s">
        <v>63</v>
      </c>
      <c r="B30" s="30" t="s">
        <v>64</v>
      </c>
      <c r="C30" s="26">
        <v>30080000</v>
      </c>
      <c r="D30" s="31"/>
      <c r="E30" s="31">
        <v>500000</v>
      </c>
      <c r="F30" s="26">
        <f t="shared" si="0"/>
        <v>29580000</v>
      </c>
    </row>
    <row r="31" spans="1:6" ht="23.25">
      <c r="A31" s="27" t="s">
        <v>65</v>
      </c>
      <c r="B31" s="30" t="s">
        <v>66</v>
      </c>
      <c r="C31" s="26">
        <v>5014000</v>
      </c>
      <c r="D31" s="31"/>
      <c r="E31" s="31"/>
      <c r="F31" s="26">
        <f t="shared" si="0"/>
        <v>5014000</v>
      </c>
    </row>
    <row r="32" spans="1:6" ht="57">
      <c r="A32" s="27" t="s">
        <v>67</v>
      </c>
      <c r="B32" s="28" t="s">
        <v>68</v>
      </c>
      <c r="C32" s="32">
        <f>SUM(C33:C34)</f>
        <v>46000000</v>
      </c>
      <c r="D32" s="32">
        <f>SUM(D33:D34)</f>
        <v>12400000</v>
      </c>
      <c r="E32" s="32">
        <f>SUM(E33:E34)</f>
        <v>4576000</v>
      </c>
      <c r="F32" s="26">
        <f t="shared" si="0"/>
        <v>53824000</v>
      </c>
    </row>
    <row r="33" spans="1:6" ht="34.5">
      <c r="A33" s="27" t="s">
        <v>69</v>
      </c>
      <c r="B33" s="30" t="s">
        <v>70</v>
      </c>
      <c r="C33" s="26">
        <v>23000000</v>
      </c>
      <c r="D33" s="31"/>
      <c r="E33" s="31">
        <v>4576000</v>
      </c>
      <c r="F33" s="26">
        <f t="shared" si="0"/>
        <v>18424000</v>
      </c>
    </row>
    <row r="34" spans="1:6" ht="23.25">
      <c r="A34" s="27" t="s">
        <v>71</v>
      </c>
      <c r="B34" s="30" t="s">
        <v>72</v>
      </c>
      <c r="C34" s="26">
        <v>23000000</v>
      </c>
      <c r="D34" s="31">
        <f>10000000+2400000</f>
        <v>12400000</v>
      </c>
      <c r="E34" s="31"/>
      <c r="F34" s="26">
        <f t="shared" si="0"/>
        <v>35400000</v>
      </c>
    </row>
    <row r="35" spans="1:6" ht="79.5">
      <c r="A35" s="27" t="s">
        <v>73</v>
      </c>
      <c r="B35" s="28" t="s">
        <v>74</v>
      </c>
      <c r="C35" s="32">
        <f>SUM(C36:C37)</f>
        <v>15042000</v>
      </c>
      <c r="D35" s="32">
        <f>SUM(D36:D37)</f>
        <v>0</v>
      </c>
      <c r="E35" s="32">
        <f>SUM(E36:E37)</f>
        <v>0</v>
      </c>
      <c r="F35" s="26">
        <f t="shared" si="0"/>
        <v>15042000</v>
      </c>
    </row>
    <row r="36" spans="1:6" ht="45.75">
      <c r="A36" s="27" t="s">
        <v>75</v>
      </c>
      <c r="B36" s="30" t="s">
        <v>76</v>
      </c>
      <c r="C36" s="26">
        <f>C31*2</f>
        <v>10028000</v>
      </c>
      <c r="D36" s="31"/>
      <c r="E36" s="31"/>
      <c r="F36" s="26">
        <f t="shared" si="0"/>
        <v>10028000</v>
      </c>
    </row>
    <row r="37" spans="1:6">
      <c r="A37" s="27" t="s">
        <v>77</v>
      </c>
      <c r="B37" s="30" t="s">
        <v>78</v>
      </c>
      <c r="C37" s="26">
        <f>C31</f>
        <v>5014000</v>
      </c>
      <c r="D37" s="31"/>
      <c r="E37" s="31"/>
      <c r="F37" s="26">
        <f t="shared" si="0"/>
        <v>5014000</v>
      </c>
    </row>
    <row r="38" spans="1:6" ht="34.5">
      <c r="A38" s="27" t="s">
        <v>79</v>
      </c>
      <c r="B38" s="28" t="s">
        <v>80</v>
      </c>
      <c r="C38" s="32">
        <f>SUM(C39:C40)</f>
        <v>13870000</v>
      </c>
      <c r="D38" s="32">
        <f>SUM(D39:D40)</f>
        <v>0</v>
      </c>
      <c r="E38" s="32">
        <f>SUM(E39:E40)</f>
        <v>0</v>
      </c>
      <c r="F38" s="26">
        <f t="shared" si="0"/>
        <v>13870000</v>
      </c>
    </row>
    <row r="39" spans="1:6" ht="34.5">
      <c r="A39" s="27" t="s">
        <v>81</v>
      </c>
      <c r="B39" s="30" t="s">
        <v>82</v>
      </c>
      <c r="C39" s="26">
        <v>9740000</v>
      </c>
      <c r="D39" s="31"/>
      <c r="E39" s="31"/>
      <c r="F39" s="26">
        <f t="shared" si="0"/>
        <v>9740000</v>
      </c>
    </row>
    <row r="40" spans="1:6" ht="34.5">
      <c r="A40" s="27" t="s">
        <v>83</v>
      </c>
      <c r="B40" s="30" t="s">
        <v>84</v>
      </c>
      <c r="C40" s="26">
        <v>4130000</v>
      </c>
      <c r="D40" s="31"/>
      <c r="E40" s="31"/>
      <c r="F40" s="26">
        <f t="shared" si="0"/>
        <v>4130000</v>
      </c>
    </row>
    <row r="41" spans="1:6" ht="23.25">
      <c r="A41" s="27" t="s">
        <v>85</v>
      </c>
      <c r="B41" s="28" t="s">
        <v>16</v>
      </c>
      <c r="C41" s="32">
        <f>C42+C48+C55+C58</f>
        <v>334500000</v>
      </c>
      <c r="D41" s="32">
        <f>D42+D48+D55+D58</f>
        <v>102800000</v>
      </c>
      <c r="E41" s="32">
        <f>E42+E48+E55+E58</f>
        <v>21700000</v>
      </c>
      <c r="F41" s="26">
        <f t="shared" si="0"/>
        <v>415600000</v>
      </c>
    </row>
    <row r="42" spans="1:6" ht="23.25">
      <c r="A42" s="27" t="s">
        <v>86</v>
      </c>
      <c r="B42" s="28" t="s">
        <v>87</v>
      </c>
      <c r="C42" s="32">
        <f>SUM(C43:C47)</f>
        <v>24500000</v>
      </c>
      <c r="D42" s="32">
        <f>SUM(D43:D47)</f>
        <v>68950000</v>
      </c>
      <c r="E42" s="32">
        <f>SUM(E43:E47)</f>
        <v>5300000</v>
      </c>
      <c r="F42" s="32">
        <f>SUM(F43:F47)</f>
        <v>88150000</v>
      </c>
    </row>
    <row r="43" spans="1:6" ht="34.5">
      <c r="A43" s="27" t="s">
        <v>88</v>
      </c>
      <c r="B43" s="30" t="s">
        <v>89</v>
      </c>
      <c r="C43" s="32">
        <v>0</v>
      </c>
      <c r="D43" s="33">
        <v>43000000</v>
      </c>
      <c r="E43" s="33">
        <v>0</v>
      </c>
      <c r="F43" s="26">
        <f t="shared" si="0"/>
        <v>43000000</v>
      </c>
    </row>
    <row r="44" spans="1:6" ht="23.25">
      <c r="A44" s="27" t="s">
        <v>90</v>
      </c>
      <c r="B44" s="30" t="s">
        <v>91</v>
      </c>
      <c r="C44" s="32">
        <v>0</v>
      </c>
      <c r="D44" s="33">
        <f>24000000+1200000</f>
        <v>25200000</v>
      </c>
      <c r="E44" s="32"/>
      <c r="F44" s="26">
        <f t="shared" si="0"/>
        <v>25200000</v>
      </c>
    </row>
    <row r="45" spans="1:6" ht="23.25">
      <c r="A45" s="27" t="s">
        <v>92</v>
      </c>
      <c r="B45" s="30" t="s">
        <v>93</v>
      </c>
      <c r="C45" s="26">
        <v>1500000</v>
      </c>
      <c r="D45" s="31"/>
      <c r="E45" s="31"/>
      <c r="F45" s="26">
        <f t="shared" si="0"/>
        <v>1500000</v>
      </c>
    </row>
    <row r="46" spans="1:6" ht="34.5">
      <c r="A46" s="27" t="s">
        <v>94</v>
      </c>
      <c r="B46" s="30" t="s">
        <v>95</v>
      </c>
      <c r="C46" s="26">
        <v>15000000</v>
      </c>
      <c r="D46" s="31">
        <v>750000</v>
      </c>
      <c r="E46" s="31">
        <v>2300000</v>
      </c>
      <c r="F46" s="26">
        <f t="shared" si="0"/>
        <v>13450000</v>
      </c>
    </row>
    <row r="47" spans="1:6" ht="34.5">
      <c r="A47" s="27" t="s">
        <v>96</v>
      </c>
      <c r="B47" s="30" t="s">
        <v>97</v>
      </c>
      <c r="C47" s="26">
        <v>8000000</v>
      </c>
      <c r="D47" s="31"/>
      <c r="E47" s="31">
        <v>3000000</v>
      </c>
      <c r="F47" s="26">
        <f t="shared" si="0"/>
        <v>5000000</v>
      </c>
    </row>
    <row r="48" spans="1:6" ht="23.25">
      <c r="A48" s="27" t="s">
        <v>98</v>
      </c>
      <c r="B48" s="28" t="s">
        <v>99</v>
      </c>
      <c r="C48" s="32">
        <f>SUM(C49:C54)</f>
        <v>112000000</v>
      </c>
      <c r="D48" s="32">
        <f>SUM(D49:D54)</f>
        <v>33100000</v>
      </c>
      <c r="E48" s="32">
        <f>SUM(E49:E54)</f>
        <v>16400000</v>
      </c>
      <c r="F48" s="26">
        <f t="shared" si="0"/>
        <v>128700000</v>
      </c>
    </row>
    <row r="49" spans="1:6" ht="23.25">
      <c r="A49" s="27" t="s">
        <v>100</v>
      </c>
      <c r="B49" s="30" t="s">
        <v>101</v>
      </c>
      <c r="C49" s="26">
        <v>6000000</v>
      </c>
      <c r="D49" s="31"/>
      <c r="E49" s="31"/>
      <c r="F49" s="26">
        <f t="shared" si="0"/>
        <v>6000000</v>
      </c>
    </row>
    <row r="50" spans="1:6" ht="34.5">
      <c r="A50" s="27" t="s">
        <v>102</v>
      </c>
      <c r="B50" s="30" t="s">
        <v>103</v>
      </c>
      <c r="C50" s="26">
        <v>18000000</v>
      </c>
      <c r="D50" s="31"/>
      <c r="E50" s="31">
        <f>2000000+4400000</f>
        <v>6400000</v>
      </c>
      <c r="F50" s="26">
        <f t="shared" si="0"/>
        <v>11600000</v>
      </c>
    </row>
    <row r="51" spans="1:6" ht="23.25">
      <c r="A51" s="27" t="s">
        <v>104</v>
      </c>
      <c r="B51" s="30" t="s">
        <v>105</v>
      </c>
      <c r="C51" s="26">
        <v>80000000</v>
      </c>
      <c r="D51" s="31">
        <v>30000000</v>
      </c>
      <c r="E51" s="31">
        <v>10000000</v>
      </c>
      <c r="F51" s="26">
        <f t="shared" si="0"/>
        <v>100000000</v>
      </c>
    </row>
    <row r="52" spans="1:6" ht="68.25">
      <c r="A52" s="27" t="s">
        <v>106</v>
      </c>
      <c r="B52" s="30" t="s">
        <v>107</v>
      </c>
      <c r="C52" s="26">
        <v>1000000</v>
      </c>
      <c r="D52" s="31">
        <v>2000000</v>
      </c>
      <c r="E52" s="31"/>
      <c r="F52" s="26">
        <f t="shared" si="0"/>
        <v>3000000</v>
      </c>
    </row>
    <row r="53" spans="1:6" ht="34.5">
      <c r="A53" s="27" t="s">
        <v>108</v>
      </c>
      <c r="B53" s="30" t="s">
        <v>109</v>
      </c>
      <c r="C53" s="26">
        <v>5000000</v>
      </c>
      <c r="D53" s="31">
        <v>1100000</v>
      </c>
      <c r="E53" s="31"/>
      <c r="F53" s="26">
        <f t="shared" si="0"/>
        <v>6100000</v>
      </c>
    </row>
    <row r="54" spans="1:6">
      <c r="A54" s="27" t="s">
        <v>110</v>
      </c>
      <c r="B54" s="30" t="s">
        <v>111</v>
      </c>
      <c r="C54" s="26">
        <v>2000000</v>
      </c>
      <c r="D54" s="31"/>
      <c r="E54" s="31"/>
      <c r="F54" s="26">
        <f t="shared" si="0"/>
        <v>2000000</v>
      </c>
    </row>
    <row r="55" spans="1:6" ht="23.25">
      <c r="A55" s="27" t="s">
        <v>112</v>
      </c>
      <c r="B55" s="34" t="s">
        <v>113</v>
      </c>
      <c r="C55" s="32">
        <f>C56+C57</f>
        <v>11000000</v>
      </c>
      <c r="D55" s="32">
        <f>D56+D57</f>
        <v>0</v>
      </c>
      <c r="E55" s="32">
        <f>E56+E57</f>
        <v>0</v>
      </c>
      <c r="F55" s="26">
        <f t="shared" si="0"/>
        <v>11000000</v>
      </c>
    </row>
    <row r="56" spans="1:6">
      <c r="A56" s="35" t="s">
        <v>114</v>
      </c>
      <c r="B56" s="36" t="s">
        <v>115</v>
      </c>
      <c r="C56" s="37">
        <v>5500000</v>
      </c>
      <c r="D56" s="38"/>
      <c r="E56" s="38"/>
      <c r="F56" s="37">
        <f t="shared" si="0"/>
        <v>5500000</v>
      </c>
    </row>
    <row r="57" spans="1:6">
      <c r="A57" s="27" t="s">
        <v>116</v>
      </c>
      <c r="B57" s="30" t="s">
        <v>117</v>
      </c>
      <c r="C57" s="26">
        <v>5500000</v>
      </c>
      <c r="D57" s="31"/>
      <c r="E57" s="31"/>
      <c r="F57" s="26">
        <f t="shared" si="0"/>
        <v>5500000</v>
      </c>
    </row>
    <row r="58" spans="1:6" ht="34.5">
      <c r="A58" s="27" t="s">
        <v>118</v>
      </c>
      <c r="B58" s="28" t="s">
        <v>119</v>
      </c>
      <c r="C58" s="32">
        <f>SUM(C59:C60)</f>
        <v>187000000</v>
      </c>
      <c r="D58" s="32">
        <f>SUM(D59:D60)</f>
        <v>750000</v>
      </c>
      <c r="E58" s="32">
        <f>SUM(E59:E60)</f>
        <v>0</v>
      </c>
      <c r="F58" s="26">
        <f t="shared" si="0"/>
        <v>187750000</v>
      </c>
    </row>
    <row r="59" spans="1:6" ht="34.5">
      <c r="A59" s="27" t="s">
        <v>120</v>
      </c>
      <c r="B59" s="30" t="s">
        <v>121</v>
      </c>
      <c r="C59" s="26">
        <v>5000000</v>
      </c>
      <c r="D59" s="31">
        <v>750000</v>
      </c>
      <c r="E59" s="31"/>
      <c r="F59" s="26">
        <f t="shared" si="0"/>
        <v>5750000</v>
      </c>
    </row>
    <row r="60" spans="1:6" ht="23.25">
      <c r="A60" s="27" t="s">
        <v>122</v>
      </c>
      <c r="B60" s="30" t="s">
        <v>123</v>
      </c>
      <c r="C60" s="26">
        <v>182000000</v>
      </c>
      <c r="D60" s="31"/>
      <c r="E60" s="31"/>
      <c r="F60" s="26">
        <f t="shared" si="0"/>
        <v>182000000</v>
      </c>
    </row>
    <row r="61" spans="1:6" ht="23.25">
      <c r="A61" s="27" t="s">
        <v>124</v>
      </c>
      <c r="B61" s="28" t="s">
        <v>125</v>
      </c>
      <c r="C61" s="32">
        <f>C62</f>
        <v>125052000</v>
      </c>
      <c r="D61" s="32">
        <f>D62</f>
        <v>0</v>
      </c>
      <c r="E61" s="32">
        <f>E62</f>
        <v>37511000</v>
      </c>
      <c r="F61" s="26">
        <f t="shared" si="0"/>
        <v>87541000</v>
      </c>
    </row>
    <row r="62" spans="1:6" ht="34.5">
      <c r="A62" s="27" t="s">
        <v>126</v>
      </c>
      <c r="B62" s="28" t="s">
        <v>127</v>
      </c>
      <c r="C62" s="32">
        <f>C63+C65+C69</f>
        <v>125052000</v>
      </c>
      <c r="D62" s="32">
        <f>D63+D65+D69</f>
        <v>0</v>
      </c>
      <c r="E62" s="32">
        <f>E63+E65+E69</f>
        <v>37511000</v>
      </c>
      <c r="F62" s="26">
        <f t="shared" si="0"/>
        <v>87541000</v>
      </c>
    </row>
    <row r="63" spans="1:6" ht="45.75">
      <c r="A63" s="27" t="s">
        <v>128</v>
      </c>
      <c r="B63" s="28" t="s">
        <v>129</v>
      </c>
      <c r="C63" s="32">
        <f>C64</f>
        <v>1000000</v>
      </c>
      <c r="D63" s="32">
        <f>D64</f>
        <v>0</v>
      </c>
      <c r="E63" s="32">
        <f>E64</f>
        <v>0</v>
      </c>
      <c r="F63" s="26">
        <f t="shared" si="0"/>
        <v>1000000</v>
      </c>
    </row>
    <row r="64" spans="1:6" ht="45.75">
      <c r="A64" s="27" t="s">
        <v>130</v>
      </c>
      <c r="B64" s="30" t="s">
        <v>131</v>
      </c>
      <c r="C64" s="26">
        <v>1000000</v>
      </c>
      <c r="D64" s="31"/>
      <c r="E64" s="31"/>
      <c r="F64" s="26">
        <f t="shared" si="0"/>
        <v>1000000</v>
      </c>
    </row>
    <row r="65" spans="1:6" ht="68.25">
      <c r="A65" s="39" t="s">
        <v>132</v>
      </c>
      <c r="B65" s="28" t="s">
        <v>133</v>
      </c>
      <c r="C65" s="32">
        <f>SUM(C66:C68)</f>
        <v>123052000</v>
      </c>
      <c r="D65" s="32">
        <f>SUM(D66:D68)</f>
        <v>0</v>
      </c>
      <c r="E65" s="32">
        <f>SUM(E66:E68)</f>
        <v>37511000</v>
      </c>
      <c r="F65" s="26">
        <f t="shared" si="0"/>
        <v>85541000</v>
      </c>
    </row>
    <row r="66" spans="1:6" ht="23.25">
      <c r="A66" s="27" t="s">
        <v>134</v>
      </c>
      <c r="B66" s="30" t="s">
        <v>135</v>
      </c>
      <c r="C66" s="26">
        <v>39810000</v>
      </c>
      <c r="D66" s="31"/>
      <c r="E66" s="31">
        <f>20000000+15000000+1200000+300000+11000</f>
        <v>36511000</v>
      </c>
      <c r="F66" s="26">
        <f t="shared" si="0"/>
        <v>3299000</v>
      </c>
    </row>
    <row r="67" spans="1:6" ht="23.25">
      <c r="A67" s="27" t="s">
        <v>136</v>
      </c>
      <c r="B67" s="30" t="s">
        <v>137</v>
      </c>
      <c r="C67" s="26">
        <v>74322000</v>
      </c>
      <c r="D67" s="31"/>
      <c r="E67" s="31">
        <v>1000000</v>
      </c>
      <c r="F67" s="26">
        <f t="shared" si="0"/>
        <v>73322000</v>
      </c>
    </row>
    <row r="68" spans="1:6" ht="34.5">
      <c r="A68" s="27" t="s">
        <v>138</v>
      </c>
      <c r="B68" s="30" t="s">
        <v>139</v>
      </c>
      <c r="C68" s="26">
        <v>8920000</v>
      </c>
      <c r="D68" s="31"/>
      <c r="E68" s="31"/>
      <c r="F68" s="26">
        <f t="shared" si="0"/>
        <v>8920000</v>
      </c>
    </row>
    <row r="69" spans="1:6" ht="23.25">
      <c r="A69" s="27" t="s">
        <v>140</v>
      </c>
      <c r="B69" s="28" t="s">
        <v>141</v>
      </c>
      <c r="C69" s="29">
        <f>C70</f>
        <v>1000000</v>
      </c>
      <c r="D69" s="29">
        <f>D70</f>
        <v>0</v>
      </c>
      <c r="E69" s="29">
        <f>E70</f>
        <v>0</v>
      </c>
      <c r="F69" s="26">
        <f t="shared" si="0"/>
        <v>1000000</v>
      </c>
    </row>
    <row r="70" spans="1:6" ht="23.25">
      <c r="A70" s="27" t="s">
        <v>142</v>
      </c>
      <c r="B70" s="30" t="s">
        <v>141</v>
      </c>
      <c r="C70" s="26">
        <v>1000000</v>
      </c>
      <c r="D70" s="31"/>
      <c r="E70" s="31"/>
      <c r="F70" s="26">
        <f t="shared" si="0"/>
        <v>1000000</v>
      </c>
    </row>
  </sheetData>
  <mergeCells count="4">
    <mergeCell ref="B1:D1"/>
    <mergeCell ref="B2:D2"/>
    <mergeCell ref="B4:B5"/>
    <mergeCell ref="D4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Personeria de Itagui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clastra</dc:creator>
  <cp:lastModifiedBy>clastra</cp:lastModifiedBy>
  <cp:lastPrinted>2016-04-11T20:57:50Z</cp:lastPrinted>
  <dcterms:created xsi:type="dcterms:W3CDTF">2016-04-11T20:55:41Z</dcterms:created>
  <dcterms:modified xsi:type="dcterms:W3CDTF">2016-04-11T21:01:34Z</dcterms:modified>
</cp:coreProperties>
</file>